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145" activeTab="0"/>
  </bookViews>
  <sheets>
    <sheet name="ejec ingreso 18" sheetId="1" r:id="rId1"/>
  </sheets>
  <externalReferences>
    <externalReference r:id="rId4"/>
  </externalReferences>
  <definedNames>
    <definedName name="_xlnm.Print_Area" localSheetId="0">'ejec ingreso 18'!$A$1:$O$66</definedName>
  </definedNames>
  <calcPr fullCalcOnLoad="1"/>
</workbook>
</file>

<file path=xl/sharedStrings.xml><?xml version="1.0" encoding="utf-8"?>
<sst xmlns="http://schemas.openxmlformats.org/spreadsheetml/2006/main" count="70" uniqueCount="46">
  <si>
    <t>PRESUPUESTO INSTITUCIONAL - EJERCICIO FISCAL 2018</t>
  </si>
  <si>
    <t>(En Nuevos Soles)</t>
  </si>
  <si>
    <t>PLIEGO: 518 UNIVERSIDAD NACIONAL AGRARIA LA MOLINA</t>
  </si>
  <si>
    <t>PRESUPUESTO DE APERTURA</t>
  </si>
  <si>
    <t>PRESUPUESTO MODIFICADO</t>
  </si>
  <si>
    <t>EJECUCION DEL INGRESO</t>
  </si>
  <si>
    <t>Tipo de Ingreso</t>
  </si>
  <si>
    <t>Rec. Direc.</t>
  </si>
  <si>
    <t>Donaciones y</t>
  </si>
  <si>
    <t>Recursos</t>
  </si>
  <si>
    <t>Total</t>
  </si>
  <si>
    <t>Rec. Oper.</t>
  </si>
  <si>
    <t xml:space="preserve">Recursos </t>
  </si>
  <si>
    <t>P.I.A</t>
  </si>
  <si>
    <t>Recaudados</t>
  </si>
  <si>
    <t>Transferencias</t>
  </si>
  <si>
    <t>Determinados</t>
  </si>
  <si>
    <t>Toda Fuente</t>
  </si>
  <si>
    <t>Ofic. Cred.</t>
  </si>
  <si>
    <t>Determiandos</t>
  </si>
  <si>
    <t>R.D.R</t>
  </si>
  <si>
    <t>1  INGRESOS CORRIENTES</t>
  </si>
  <si>
    <t>REC. DETER.</t>
  </si>
  <si>
    <t>1.3.1 Ventas de Bienes</t>
  </si>
  <si>
    <t>1.3.2  Derechos y Tasas Administrativo</t>
  </si>
  <si>
    <t>P.I.M</t>
  </si>
  <si>
    <t>1.3.3 Venta de Servicios</t>
  </si>
  <si>
    <t>1.4 DONACIONES Y TRANSFER.</t>
  </si>
  <si>
    <t>1.4.1 Donaciones Corrientes</t>
  </si>
  <si>
    <t>DON. TRANSF.</t>
  </si>
  <si>
    <t>1.4.2 Donaciones de Capital</t>
  </si>
  <si>
    <t>1.5 OTROS INGRESOS</t>
  </si>
  <si>
    <t>EJEC. INGRESO</t>
  </si>
  <si>
    <t>1.5.1 Rentas de la propiedad</t>
  </si>
  <si>
    <t>1.5.2 Multas y Sanciones no Tributar.</t>
  </si>
  <si>
    <t>1.5.4 Trans. Voluntarias distintas Donaciones</t>
  </si>
  <si>
    <t>1.5.5 Ingresos diversos</t>
  </si>
  <si>
    <t>1.6 VENTA ACTIVOS NO FINANC</t>
  </si>
  <si>
    <t>1.6.2 Venta Vehiculos, Maquin. y otros</t>
  </si>
  <si>
    <t>1.6.3 Venta de otros activos fijos</t>
  </si>
  <si>
    <t>1.6.5 Venta Activos no Producidos</t>
  </si>
  <si>
    <t>1.8 ENDEUDAMIENTO</t>
  </si>
  <si>
    <t>18.2 Endeudamiento Interno</t>
  </si>
  <si>
    <t>1.9.1 Saldo de Balance</t>
  </si>
  <si>
    <t>TOTAL INGRESOS</t>
  </si>
  <si>
    <t xml:space="preserve">Fuente: Oficina de Planificación - Unidad de Presupuesto 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</si>
</sst>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14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6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4" fontId="19" fillId="0" borderId="28" xfId="0" applyNumberFormat="1" applyFont="1" applyFill="1" applyBorder="1" applyAlignment="1">
      <alignment/>
    </xf>
    <xf numFmtId="4" fontId="19" fillId="0" borderId="19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4" fontId="19" fillId="0" borderId="20" xfId="0" applyNumberFormat="1" applyFont="1" applyFill="1" applyBorder="1" applyAlignment="1">
      <alignment/>
    </xf>
    <xf numFmtId="4" fontId="19" fillId="0" borderId="17" xfId="0" applyNumberFormat="1" applyFont="1" applyFill="1" applyBorder="1" applyAlignment="1">
      <alignment/>
    </xf>
    <xf numFmtId="4" fontId="19" fillId="0" borderId="15" xfId="0" applyNumberFormat="1" applyFont="1" applyFill="1" applyBorder="1" applyAlignment="1">
      <alignment/>
    </xf>
    <xf numFmtId="4" fontId="19" fillId="0" borderId="29" xfId="0" applyNumberFormat="1" applyFont="1" applyFill="1" applyBorder="1" applyAlignment="1">
      <alignment/>
    </xf>
    <xf numFmtId="0" fontId="20" fillId="0" borderId="17" xfId="0" applyFont="1" applyFill="1" applyBorder="1" applyAlignment="1">
      <alignment/>
    </xf>
    <xf numFmtId="4" fontId="20" fillId="0" borderId="30" xfId="47" applyNumberFormat="1" applyFont="1" applyBorder="1" applyAlignment="1">
      <alignment/>
    </xf>
    <xf numFmtId="4" fontId="20" fillId="0" borderId="31" xfId="0" applyNumberFormat="1" applyFont="1" applyFill="1" applyBorder="1" applyAlignment="1">
      <alignment/>
    </xf>
    <xf numFmtId="4" fontId="20" fillId="0" borderId="29" xfId="0" applyNumberFormat="1" applyFont="1" applyFill="1" applyBorder="1" applyAlignment="1">
      <alignment/>
    </xf>
    <xf numFmtId="4" fontId="20" fillId="0" borderId="17" xfId="0" applyNumberFormat="1" applyFont="1" applyFill="1" applyBorder="1" applyAlignment="1">
      <alignment/>
    </xf>
    <xf numFmtId="4" fontId="20" fillId="0" borderId="32" xfId="47" applyNumberFormat="1" applyFont="1" applyBorder="1" applyAlignment="1">
      <alignment/>
    </xf>
    <xf numFmtId="4" fontId="20" fillId="0" borderId="0" xfId="47" applyNumberFormat="1" applyFont="1" applyBorder="1" applyAlignment="1">
      <alignment/>
    </xf>
    <xf numFmtId="4" fontId="20" fillId="0" borderId="31" xfId="47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31" xfId="0" applyNumberFormat="1" applyFont="1" applyBorder="1" applyAlignment="1">
      <alignment/>
    </xf>
    <xf numFmtId="4" fontId="20" fillId="0" borderId="21" xfId="0" applyNumberFormat="1" applyFont="1" applyFill="1" applyBorder="1" applyAlignment="1">
      <alignment/>
    </xf>
    <xf numFmtId="4" fontId="23" fillId="0" borderId="0" xfId="47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19" fillId="0" borderId="30" xfId="0" applyNumberFormat="1" applyFont="1" applyFill="1" applyBorder="1" applyAlignment="1">
      <alignment/>
    </xf>
    <xf numFmtId="4" fontId="19" fillId="0" borderId="31" xfId="0" applyNumberFormat="1" applyFont="1" applyFill="1" applyBorder="1" applyAlignment="1">
      <alignment/>
    </xf>
    <xf numFmtId="4" fontId="19" fillId="0" borderId="21" xfId="0" applyNumberFormat="1" applyFont="1" applyFill="1" applyBorder="1" applyAlignment="1">
      <alignment/>
    </xf>
    <xf numFmtId="4" fontId="19" fillId="0" borderId="32" xfId="0" applyNumberFormat="1" applyFont="1" applyFill="1" applyBorder="1" applyAlignment="1">
      <alignment/>
    </xf>
    <xf numFmtId="4" fontId="19" fillId="0" borderId="16" xfId="0" applyNumberFormat="1" applyFont="1" applyFill="1" applyBorder="1" applyAlignment="1">
      <alignment/>
    </xf>
    <xf numFmtId="4" fontId="20" fillId="0" borderId="32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/>
    </xf>
    <xf numFmtId="4" fontId="20" fillId="0" borderId="32" xfId="0" applyNumberFormat="1" applyFont="1" applyBorder="1" applyAlignment="1">
      <alignment/>
    </xf>
    <xf numFmtId="4" fontId="20" fillId="0" borderId="21" xfId="0" applyNumberFormat="1" applyFont="1" applyBorder="1" applyAlignment="1">
      <alignment/>
    </xf>
    <xf numFmtId="4" fontId="24" fillId="0" borderId="0" xfId="47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20" fillId="0" borderId="30" xfId="0" applyNumberFormat="1" applyFont="1" applyFill="1" applyBorder="1" applyAlignment="1">
      <alignment/>
    </xf>
    <xf numFmtId="4" fontId="47" fillId="0" borderId="0" xfId="0" applyNumberFormat="1" applyFont="1" applyAlignment="1">
      <alignment/>
    </xf>
    <xf numFmtId="4" fontId="47" fillId="0" borderId="31" xfId="0" applyNumberFormat="1" applyFont="1" applyBorder="1" applyAlignment="1">
      <alignment/>
    </xf>
    <xf numFmtId="4" fontId="20" fillId="0" borderId="0" xfId="0" applyNumberFormat="1" applyFont="1" applyFill="1" applyAlignment="1">
      <alignment/>
    </xf>
    <xf numFmtId="4" fontId="19" fillId="0" borderId="0" xfId="0" applyNumberFormat="1" applyFont="1" applyFill="1" applyBorder="1" applyAlignment="1">
      <alignment/>
    </xf>
    <xf numFmtId="0" fontId="19" fillId="0" borderId="17" xfId="0" applyFont="1" applyFill="1" applyBorder="1" applyAlignment="1">
      <alignment/>
    </xf>
    <xf numFmtId="4" fontId="19" fillId="0" borderId="31" xfId="47" applyNumberFormat="1" applyFont="1" applyBorder="1" applyAlignment="1">
      <alignment/>
    </xf>
    <xf numFmtId="4" fontId="19" fillId="0" borderId="21" xfId="47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4" fontId="19" fillId="0" borderId="31" xfId="0" applyNumberFormat="1" applyFont="1" applyBorder="1" applyAlignment="1">
      <alignment/>
    </xf>
    <xf numFmtId="4" fontId="19" fillId="0" borderId="21" xfId="0" applyNumberFormat="1" applyFont="1" applyBorder="1" applyAlignment="1">
      <alignment/>
    </xf>
    <xf numFmtId="4" fontId="19" fillId="0" borderId="22" xfId="0" applyNumberFormat="1" applyFont="1" applyFill="1" applyBorder="1" applyAlignment="1">
      <alignment/>
    </xf>
    <xf numFmtId="4" fontId="20" fillId="0" borderId="33" xfId="0" applyNumberFormat="1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4" fontId="19" fillId="0" borderId="35" xfId="0" applyNumberFormat="1" applyFont="1" applyFill="1" applyBorder="1" applyAlignment="1">
      <alignment horizontal="center" vertical="center"/>
    </xf>
    <xf numFmtId="4" fontId="19" fillId="0" borderId="36" xfId="0" applyNumberFormat="1" applyFont="1" applyFill="1" applyBorder="1" applyAlignment="1">
      <alignment horizontal="center" vertical="center"/>
    </xf>
    <xf numFmtId="4" fontId="19" fillId="0" borderId="37" xfId="0" applyNumberFormat="1" applyFont="1" applyFill="1" applyBorder="1" applyAlignment="1">
      <alignment horizontal="center" vertical="center"/>
    </xf>
    <xf numFmtId="4" fontId="19" fillId="0" borderId="34" xfId="0" applyNumberFormat="1" applyFont="1" applyFill="1" applyBorder="1" applyAlignment="1">
      <alignment horizontal="center" vertical="center"/>
    </xf>
    <xf numFmtId="4" fontId="19" fillId="0" borderId="38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0" fillId="0" borderId="3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1275"/>
          <c:w val="0.95225"/>
          <c:h val="0.74225"/>
        </c:manualLayout>
      </c:layout>
      <c:pie3DChart>
        <c:varyColors val="1"/>
        <c:ser>
          <c:idx val="0"/>
          <c:order val="0"/>
          <c:tx>
            <c:strRef>
              <c:f>'ejec ingreso 18'!$R$15</c:f>
              <c:strCache>
                <c:ptCount val="1"/>
                <c:pt idx="0">
                  <c:v>EJEC. INGRESO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969696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'ejec ingreso 18'!$Q$16:$Q$18</c:f>
              <c:strCache/>
            </c:strRef>
          </c:cat>
          <c:val>
            <c:numRef>
              <c:f>'ejec ingreso 18'!$R$16:$R$18</c:f>
              <c:numCache/>
            </c:numRef>
          </c:val>
        </c:ser>
      </c:pie3DChart>
      <c:spPr>
        <a:solidFill>
          <a:srgbClr val="DEEBF7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7"/>
          <c:y val="0.9145"/>
          <c:w val="0.3047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BDD7EE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INGRESOS</a:t>
            </a:r>
          </a:p>
        </c:rich>
      </c:tx>
      <c:layout>
        <c:manualLayout>
          <c:xMode val="factor"/>
          <c:yMode val="factor"/>
          <c:x val="-0.00125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475"/>
          <c:w val="0.959"/>
          <c:h val="0.71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969696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'ejec ingreso 18'!$Q$20:$Q$22</c:f>
              <c:strCache/>
            </c:strRef>
          </c:cat>
          <c:val>
            <c:numRef>
              <c:f>'ejec ingreso 18'!$R$20:$R$22</c:f>
              <c:numCache/>
            </c:numRef>
          </c:val>
        </c:ser>
      </c:pie3DChart>
      <c:spPr>
        <a:solidFill>
          <a:srgbClr val="DEEBF7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475"/>
          <c:y val="0.91475"/>
          <c:w val="0.249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BDD7EE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33</xdr:row>
      <xdr:rowOff>9525</xdr:rowOff>
    </xdr:from>
    <xdr:to>
      <xdr:col>5</xdr:col>
      <xdr:colOff>333375</xdr:colOff>
      <xdr:row>51</xdr:row>
      <xdr:rowOff>19050</xdr:rowOff>
    </xdr:to>
    <xdr:graphicFrame>
      <xdr:nvGraphicFramePr>
        <xdr:cNvPr id="1" name="Gráfico 1"/>
        <xdr:cNvGraphicFramePr/>
      </xdr:nvGraphicFramePr>
      <xdr:xfrm>
        <a:off x="1123950" y="7972425"/>
        <a:ext cx="75438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866775</xdr:colOff>
      <xdr:row>32</xdr:row>
      <xdr:rowOff>133350</xdr:rowOff>
    </xdr:from>
    <xdr:to>
      <xdr:col>14</xdr:col>
      <xdr:colOff>28575</xdr:colOff>
      <xdr:row>50</xdr:row>
      <xdr:rowOff>161925</xdr:rowOff>
    </xdr:to>
    <xdr:graphicFrame>
      <xdr:nvGraphicFramePr>
        <xdr:cNvPr id="2" name="Gráfico 2"/>
        <xdr:cNvGraphicFramePr/>
      </xdr:nvGraphicFramePr>
      <xdr:xfrm>
        <a:off x="10220325" y="7924800"/>
        <a:ext cx="7524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8%20Presupue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 Gasto 18"/>
      <sheetName val="ejec ingreso 18"/>
      <sheetName val="PIMvseEG 18"/>
      <sheetName val="Proyectos (1)18"/>
      <sheetName val="Proyectos(2)18"/>
    </sheetNames>
    <sheetDataSet>
      <sheetData sheetId="1">
        <row r="15">
          <cell r="R15" t="str">
            <v>EJEC. INGRESO</v>
          </cell>
        </row>
        <row r="16">
          <cell r="Q16" t="str">
            <v>R.D.R</v>
          </cell>
          <cell r="R16">
            <v>35368251.84</v>
          </cell>
        </row>
        <row r="17">
          <cell r="Q17" t="str">
            <v>REC. DETER.</v>
          </cell>
          <cell r="R17">
            <v>368713.25</v>
          </cell>
        </row>
        <row r="18">
          <cell r="Q18" t="str">
            <v>DON. TRANSF.</v>
          </cell>
          <cell r="R18">
            <v>30222480.11</v>
          </cell>
        </row>
        <row r="20">
          <cell r="Q20" t="str">
            <v>P.I.A</v>
          </cell>
          <cell r="R20">
            <v>20712424</v>
          </cell>
        </row>
        <row r="21">
          <cell r="Q21" t="str">
            <v>P.I.M</v>
          </cell>
          <cell r="R21">
            <v>43158071</v>
          </cell>
        </row>
        <row r="22">
          <cell r="Q22" t="str">
            <v>EJEC. INGRESO</v>
          </cell>
          <cell r="R22">
            <v>69741403.2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view="pageBreakPreview" zoomScale="70" zoomScaleNormal="90" zoomScaleSheetLayoutView="70" zoomScalePageLayoutView="0" workbookViewId="0" topLeftCell="B21">
      <selection activeCell="K60" sqref="K60"/>
    </sheetView>
  </sheetViews>
  <sheetFormatPr defaultColWidth="11.421875" defaultRowHeight="15"/>
  <cols>
    <col min="1" max="1" width="57.421875" style="0" customWidth="1"/>
    <col min="2" max="2" width="18.8515625" style="0" customWidth="1"/>
    <col min="3" max="4" width="15.28125" style="0" customWidth="1"/>
    <col min="5" max="5" width="18.140625" style="0" customWidth="1"/>
    <col min="6" max="9" width="15.28125" style="0" customWidth="1"/>
    <col min="10" max="10" width="18.421875" style="0" customWidth="1"/>
    <col min="11" max="14" width="15.28125" style="0" customWidth="1"/>
    <col min="15" max="15" width="17.7109375" style="0" customWidth="1"/>
    <col min="17" max="17" width="13.140625" style="0" customWidth="1"/>
    <col min="18" max="18" width="16.28125" style="0" customWidth="1"/>
    <col min="19" max="21" width="18.421875" style="0" customWidth="1"/>
  </cols>
  <sheetData>
    <row r="1" spans="1:18" ht="17.2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</row>
    <row r="2" spans="1:18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</row>
    <row r="3" spans="1:18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6"/>
      <c r="R3" s="6"/>
    </row>
    <row r="4" spans="1:18" ht="20.25" customHeight="1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8"/>
      <c r="R4" s="8"/>
    </row>
    <row r="5" spans="1:18" ht="20.25" customHeight="1" thickBot="1">
      <c r="A5" s="10"/>
      <c r="B5" s="11" t="s">
        <v>3</v>
      </c>
      <c r="C5" s="12"/>
      <c r="D5" s="12"/>
      <c r="E5" s="13"/>
      <c r="F5" s="14" t="s">
        <v>4</v>
      </c>
      <c r="G5" s="12"/>
      <c r="H5" s="12"/>
      <c r="I5" s="12"/>
      <c r="J5" s="13"/>
      <c r="K5" s="11" t="s">
        <v>5</v>
      </c>
      <c r="L5" s="12"/>
      <c r="M5" s="12"/>
      <c r="N5" s="12"/>
      <c r="O5" s="13"/>
      <c r="P5" s="15"/>
      <c r="Q5" s="16"/>
      <c r="R5" s="16"/>
    </row>
    <row r="6" spans="1:18" ht="20.25" customHeight="1">
      <c r="A6" s="17" t="s">
        <v>6</v>
      </c>
      <c r="B6" s="18" t="s">
        <v>7</v>
      </c>
      <c r="C6" s="18" t="s">
        <v>8</v>
      </c>
      <c r="D6" s="19" t="s">
        <v>9</v>
      </c>
      <c r="E6" s="20" t="s">
        <v>10</v>
      </c>
      <c r="F6" s="21" t="s">
        <v>7</v>
      </c>
      <c r="G6" s="22" t="s">
        <v>11</v>
      </c>
      <c r="H6" s="18" t="s">
        <v>12</v>
      </c>
      <c r="I6" s="23" t="s">
        <v>8</v>
      </c>
      <c r="J6" s="20" t="s">
        <v>10</v>
      </c>
      <c r="K6" s="21" t="s">
        <v>7</v>
      </c>
      <c r="L6" s="22" t="s">
        <v>11</v>
      </c>
      <c r="M6" s="18" t="s">
        <v>9</v>
      </c>
      <c r="N6" s="23" t="s">
        <v>8</v>
      </c>
      <c r="O6" s="17" t="s">
        <v>10</v>
      </c>
      <c r="P6" s="2"/>
      <c r="R6" s="24" t="s">
        <v>13</v>
      </c>
    </row>
    <row r="7" spans="1:21" ht="20.25" customHeight="1" thickBot="1">
      <c r="A7" s="25"/>
      <c r="B7" s="26" t="s">
        <v>14</v>
      </c>
      <c r="C7" s="26" t="s">
        <v>15</v>
      </c>
      <c r="D7" s="27" t="s">
        <v>16</v>
      </c>
      <c r="E7" s="25" t="s">
        <v>17</v>
      </c>
      <c r="F7" s="28" t="s">
        <v>14</v>
      </c>
      <c r="G7" s="29" t="s">
        <v>18</v>
      </c>
      <c r="H7" s="26" t="s">
        <v>16</v>
      </c>
      <c r="I7" s="26" t="s">
        <v>15</v>
      </c>
      <c r="J7" s="25" t="s">
        <v>17</v>
      </c>
      <c r="K7" s="28" t="s">
        <v>14</v>
      </c>
      <c r="L7" s="29" t="s">
        <v>18</v>
      </c>
      <c r="M7" s="26" t="s">
        <v>19</v>
      </c>
      <c r="N7" s="26" t="s">
        <v>15</v>
      </c>
      <c r="O7" s="25" t="s">
        <v>17</v>
      </c>
      <c r="P7" s="2"/>
      <c r="Q7" s="24" t="s">
        <v>20</v>
      </c>
      <c r="R7" s="30">
        <f>B28</f>
        <v>20403038</v>
      </c>
      <c r="S7" s="31"/>
      <c r="T7" s="31"/>
      <c r="U7" s="31"/>
    </row>
    <row r="8" spans="1:21" ht="20.25" customHeight="1">
      <c r="A8" s="32" t="s">
        <v>21</v>
      </c>
      <c r="B8" s="33">
        <f>B9+B10+B11</f>
        <v>15943955</v>
      </c>
      <c r="C8" s="34">
        <f>C9+C10+C11</f>
        <v>0</v>
      </c>
      <c r="D8" s="35">
        <f>D9+D10+D11</f>
        <v>0</v>
      </c>
      <c r="E8" s="36">
        <f>B8+C8+D8</f>
        <v>15943955</v>
      </c>
      <c r="F8" s="37">
        <f>F9+F10+F11</f>
        <v>15470168</v>
      </c>
      <c r="G8" s="37">
        <f>G9+G10+G11</f>
        <v>0</v>
      </c>
      <c r="H8" s="37">
        <f>H9+H10+H11</f>
        <v>0</v>
      </c>
      <c r="I8" s="37">
        <f>I9+I10+I11</f>
        <v>0</v>
      </c>
      <c r="J8" s="38">
        <f aca="true" t="shared" si="0" ref="J8:J14">F8+H8+I8</f>
        <v>15470168</v>
      </c>
      <c r="K8" s="39">
        <f>SUM(K9:K11)</f>
        <v>14125997.55</v>
      </c>
      <c r="L8" s="34">
        <f>SUM(L9:L11)</f>
        <v>0</v>
      </c>
      <c r="M8" s="34">
        <f>SUM(M9:M11)</f>
        <v>0</v>
      </c>
      <c r="N8" s="35">
        <f>N9+N10+N11</f>
        <v>0</v>
      </c>
      <c r="O8" s="40">
        <f>O9+O10+O11</f>
        <v>14125997.55</v>
      </c>
      <c r="P8" s="2"/>
      <c r="Q8" s="24" t="s">
        <v>22</v>
      </c>
      <c r="R8" s="30">
        <f>D28</f>
        <v>309386</v>
      </c>
      <c r="S8" s="30"/>
      <c r="T8" s="30"/>
      <c r="U8" s="30"/>
    </row>
    <row r="9" spans="1:21" ht="20.25" customHeight="1">
      <c r="A9" s="41" t="s">
        <v>23</v>
      </c>
      <c r="B9" s="42">
        <v>5373825</v>
      </c>
      <c r="C9" s="43">
        <v>0</v>
      </c>
      <c r="D9" s="44">
        <v>0</v>
      </c>
      <c r="E9" s="45">
        <f>B9+C9+D9</f>
        <v>5373825</v>
      </c>
      <c r="F9" s="46">
        <v>5184125</v>
      </c>
      <c r="G9" s="47">
        <v>0</v>
      </c>
      <c r="H9" s="48">
        <v>0</v>
      </c>
      <c r="I9" s="48">
        <v>0</v>
      </c>
      <c r="J9" s="45">
        <f t="shared" si="0"/>
        <v>5184125</v>
      </c>
      <c r="K9" s="49">
        <v>3442661.28</v>
      </c>
      <c r="L9" s="50">
        <v>0</v>
      </c>
      <c r="M9" s="50">
        <v>0</v>
      </c>
      <c r="N9" s="51">
        <v>0</v>
      </c>
      <c r="O9" s="44">
        <f>K9+M9+N9</f>
        <v>3442661.28</v>
      </c>
      <c r="P9" s="2"/>
      <c r="Q9" s="24"/>
      <c r="R9" s="2"/>
      <c r="S9" s="30"/>
      <c r="T9" s="30"/>
      <c r="U9" s="30"/>
    </row>
    <row r="10" spans="1:21" ht="20.25" customHeight="1">
      <c r="A10" s="41" t="s">
        <v>24</v>
      </c>
      <c r="B10" s="42">
        <v>7544657</v>
      </c>
      <c r="C10" s="43">
        <v>0</v>
      </c>
      <c r="D10" s="44">
        <v>0</v>
      </c>
      <c r="E10" s="45">
        <f>B10+C10+D10</f>
        <v>7544657</v>
      </c>
      <c r="F10" s="46">
        <v>7397961</v>
      </c>
      <c r="G10" s="47">
        <v>0</v>
      </c>
      <c r="H10" s="48">
        <v>0</v>
      </c>
      <c r="I10" s="48">
        <v>0</v>
      </c>
      <c r="J10" s="45">
        <f t="shared" si="0"/>
        <v>7397961</v>
      </c>
      <c r="K10" s="49">
        <v>7799510.22</v>
      </c>
      <c r="L10" s="50">
        <v>0</v>
      </c>
      <c r="M10" s="50">
        <v>0</v>
      </c>
      <c r="N10" s="51">
        <v>0</v>
      </c>
      <c r="O10" s="44">
        <f>K10+M10+N10</f>
        <v>7799510.22</v>
      </c>
      <c r="P10" s="2"/>
      <c r="Q10" s="52"/>
      <c r="R10" s="24" t="s">
        <v>25</v>
      </c>
      <c r="S10" s="30"/>
      <c r="T10" s="30"/>
      <c r="U10" s="30"/>
    </row>
    <row r="11" spans="1:21" ht="20.25" customHeight="1">
      <c r="A11" s="41" t="s">
        <v>26</v>
      </c>
      <c r="B11" s="42">
        <v>3025473</v>
      </c>
      <c r="C11" s="43">
        <v>0</v>
      </c>
      <c r="D11" s="44">
        <v>0</v>
      </c>
      <c r="E11" s="45">
        <f>B11+C11+D11</f>
        <v>3025473</v>
      </c>
      <c r="F11" s="46">
        <v>2888082</v>
      </c>
      <c r="G11" s="47">
        <v>0</v>
      </c>
      <c r="H11" s="48">
        <v>0</v>
      </c>
      <c r="I11" s="48">
        <v>0</v>
      </c>
      <c r="J11" s="45">
        <f t="shared" si="0"/>
        <v>2888082</v>
      </c>
      <c r="K11" s="49">
        <v>2883826.05</v>
      </c>
      <c r="L11" s="50">
        <v>0</v>
      </c>
      <c r="M11" s="50">
        <v>0</v>
      </c>
      <c r="N11" s="51">
        <v>0</v>
      </c>
      <c r="O11" s="44">
        <f>K11+M11+N11</f>
        <v>2883826.05</v>
      </c>
      <c r="P11" s="2"/>
      <c r="Q11" s="24" t="s">
        <v>20</v>
      </c>
      <c r="R11" s="53">
        <f>F28</f>
        <v>21836723</v>
      </c>
      <c r="S11" s="30"/>
      <c r="T11" s="30"/>
      <c r="U11" s="30"/>
    </row>
    <row r="12" spans="1:21" ht="20.25" customHeight="1">
      <c r="A12" s="32" t="s">
        <v>27</v>
      </c>
      <c r="B12" s="54">
        <f>B13+B14</f>
        <v>0</v>
      </c>
      <c r="C12" s="55">
        <f>C13+C14</f>
        <v>0</v>
      </c>
      <c r="D12" s="56">
        <f>D13+D14</f>
        <v>97387</v>
      </c>
      <c r="E12" s="38">
        <f>SUM(E13:E14)</f>
        <v>97387</v>
      </c>
      <c r="F12" s="57">
        <f>F13+F14</f>
        <v>0</v>
      </c>
      <c r="G12" s="57">
        <f>G13+G14</f>
        <v>0</v>
      </c>
      <c r="H12" s="55">
        <f>H13+H14</f>
        <v>97387</v>
      </c>
      <c r="I12" s="56">
        <f>I13+I14</f>
        <v>6188737</v>
      </c>
      <c r="J12" s="38">
        <f t="shared" si="0"/>
        <v>6286124</v>
      </c>
      <c r="K12" s="58">
        <f>K13+K14</f>
        <v>0</v>
      </c>
      <c r="L12" s="55">
        <f>SUM(L13:L14)</f>
        <v>0</v>
      </c>
      <c r="M12" s="57">
        <f>M13+M14</f>
        <v>110308.98</v>
      </c>
      <c r="N12" s="56">
        <f>N13+N14</f>
        <v>19050861.41</v>
      </c>
      <c r="O12" s="40">
        <f>O13+O14</f>
        <v>19161170.39</v>
      </c>
      <c r="P12" s="2"/>
      <c r="Q12" s="24" t="s">
        <v>22</v>
      </c>
      <c r="R12" s="53">
        <f>H28</f>
        <v>309386</v>
      </c>
      <c r="S12" s="30"/>
      <c r="T12" s="30"/>
      <c r="U12" s="30"/>
    </row>
    <row r="13" spans="1:21" ht="20.25" customHeight="1">
      <c r="A13" s="41" t="s">
        <v>28</v>
      </c>
      <c r="B13" s="48">
        <v>0</v>
      </c>
      <c r="C13" s="43">
        <v>0</v>
      </c>
      <c r="D13" s="48">
        <v>97387</v>
      </c>
      <c r="E13" s="45">
        <f aca="true" t="shared" si="1" ref="E13:E19">B13+C13+D13</f>
        <v>97387</v>
      </c>
      <c r="F13" s="59">
        <v>0</v>
      </c>
      <c r="G13" s="60">
        <v>0</v>
      </c>
      <c r="H13" s="48">
        <v>97387</v>
      </c>
      <c r="I13" s="48">
        <v>1675518</v>
      </c>
      <c r="J13" s="45">
        <f t="shared" si="0"/>
        <v>1772905</v>
      </c>
      <c r="K13" s="61">
        <v>0</v>
      </c>
      <c r="L13" s="43">
        <v>0</v>
      </c>
      <c r="M13" s="62">
        <v>110308.98</v>
      </c>
      <c r="N13" s="63">
        <v>8179492.08</v>
      </c>
      <c r="O13" s="44">
        <f>K13+M13+N13</f>
        <v>8289801.0600000005</v>
      </c>
      <c r="P13" s="2"/>
      <c r="Q13" s="64" t="s">
        <v>29</v>
      </c>
      <c r="R13" s="65">
        <f>I28</f>
        <v>17230004</v>
      </c>
      <c r="S13" s="30"/>
      <c r="T13" s="30"/>
      <c r="U13" s="30"/>
    </row>
    <row r="14" spans="1:18" ht="20.25" customHeight="1">
      <c r="A14" s="41" t="s">
        <v>30</v>
      </c>
      <c r="B14" s="66">
        <v>0</v>
      </c>
      <c r="C14" s="43">
        <v>0</v>
      </c>
      <c r="D14" s="44">
        <v>0</v>
      </c>
      <c r="E14" s="45">
        <f t="shared" si="1"/>
        <v>0</v>
      </c>
      <c r="F14" s="59">
        <v>0</v>
      </c>
      <c r="G14" s="60">
        <v>0</v>
      </c>
      <c r="H14" s="43">
        <v>0</v>
      </c>
      <c r="I14" s="43">
        <v>4513219</v>
      </c>
      <c r="J14" s="45">
        <f t="shared" si="0"/>
        <v>4513219</v>
      </c>
      <c r="K14" s="61">
        <v>0</v>
      </c>
      <c r="L14" s="43">
        <v>0</v>
      </c>
      <c r="M14" s="59">
        <v>0</v>
      </c>
      <c r="N14" s="51">
        <v>10871369.33</v>
      </c>
      <c r="O14" s="44">
        <f>K14+M14+N14</f>
        <v>10871369.33</v>
      </c>
      <c r="P14" s="2"/>
      <c r="Q14" s="52"/>
      <c r="R14" s="2"/>
    </row>
    <row r="15" spans="1:18" ht="20.25" customHeight="1">
      <c r="A15" s="32" t="s">
        <v>31</v>
      </c>
      <c r="B15" s="54">
        <f>B16+B17+B18+B19</f>
        <v>877927</v>
      </c>
      <c r="C15" s="55">
        <f>C16+C17+C18+C19</f>
        <v>0</v>
      </c>
      <c r="D15" s="56">
        <f>D16+D17+D18+D19</f>
        <v>0</v>
      </c>
      <c r="E15" s="38">
        <f t="shared" si="1"/>
        <v>877927</v>
      </c>
      <c r="F15" s="57">
        <f>F16+F17+F18+F19</f>
        <v>1117869</v>
      </c>
      <c r="G15" s="57">
        <f>G16+G17+G18+G19</f>
        <v>0</v>
      </c>
      <c r="H15" s="55">
        <f>H16+H17+H18+H19</f>
        <v>0</v>
      </c>
      <c r="I15" s="56">
        <f>I16+I17+I18+I19</f>
        <v>12197</v>
      </c>
      <c r="J15" s="38">
        <f>J16+J17+J18+J19</f>
        <v>1130066</v>
      </c>
      <c r="K15" s="58">
        <f>SUM(K16:K19)</f>
        <v>1314193.31</v>
      </c>
      <c r="L15" s="55">
        <f>SUM(L16:L19)</f>
        <v>0</v>
      </c>
      <c r="M15" s="57">
        <f>M16+M17+M19</f>
        <v>3068.87</v>
      </c>
      <c r="N15" s="56">
        <f>N16+N17+N18+N19</f>
        <v>15077.669999999998</v>
      </c>
      <c r="O15" s="40">
        <f>O16+O17+O18+O19</f>
        <v>1332339.85</v>
      </c>
      <c r="P15" s="2"/>
      <c r="Q15" s="52"/>
      <c r="R15" s="24" t="s">
        <v>32</v>
      </c>
    </row>
    <row r="16" spans="1:18" ht="20.25" customHeight="1">
      <c r="A16" s="41" t="s">
        <v>33</v>
      </c>
      <c r="B16" s="42">
        <v>0</v>
      </c>
      <c r="C16" s="43">
        <v>0</v>
      </c>
      <c r="D16" s="44">
        <v>0</v>
      </c>
      <c r="E16" s="45">
        <f t="shared" si="1"/>
        <v>0</v>
      </c>
      <c r="F16" s="46">
        <v>250857</v>
      </c>
      <c r="G16" s="47">
        <v>0</v>
      </c>
      <c r="H16" s="43">
        <v>0</v>
      </c>
      <c r="I16" s="51">
        <v>0</v>
      </c>
      <c r="J16" s="45">
        <f>F16+H16+I16</f>
        <v>250857</v>
      </c>
      <c r="K16" s="67">
        <v>648067.98</v>
      </c>
      <c r="L16" s="68">
        <v>0</v>
      </c>
      <c r="M16" s="62">
        <v>3068.87</v>
      </c>
      <c r="N16" s="51">
        <v>0</v>
      </c>
      <c r="O16" s="44">
        <f>K16+L16+M16+N16</f>
        <v>651136.85</v>
      </c>
      <c r="P16" s="2"/>
      <c r="Q16" s="24" t="s">
        <v>20</v>
      </c>
      <c r="R16" s="65">
        <f>K28</f>
        <v>35368251.84</v>
      </c>
    </row>
    <row r="17" spans="1:18" ht="20.25" customHeight="1">
      <c r="A17" s="41" t="s">
        <v>34</v>
      </c>
      <c r="B17" s="61">
        <v>80453</v>
      </c>
      <c r="C17" s="43">
        <v>0</v>
      </c>
      <c r="D17" s="60">
        <v>0</v>
      </c>
      <c r="E17" s="45">
        <f t="shared" si="1"/>
        <v>80453</v>
      </c>
      <c r="F17" s="59">
        <v>78353</v>
      </c>
      <c r="G17" s="69">
        <v>0</v>
      </c>
      <c r="H17" s="43">
        <v>0</v>
      </c>
      <c r="I17" s="51">
        <v>0</v>
      </c>
      <c r="J17" s="45">
        <f>F17+H17+I17</f>
        <v>78353</v>
      </c>
      <c r="K17" s="49">
        <v>111112.03</v>
      </c>
      <c r="L17" s="50">
        <v>0</v>
      </c>
      <c r="M17" s="59">
        <v>0</v>
      </c>
      <c r="N17" s="51">
        <v>0</v>
      </c>
      <c r="O17" s="44">
        <f>K17+L17+M17+N17</f>
        <v>111112.03</v>
      </c>
      <c r="P17" s="2"/>
      <c r="Q17" s="24" t="s">
        <v>22</v>
      </c>
      <c r="R17" s="65">
        <f>M28</f>
        <v>368713.25</v>
      </c>
    </row>
    <row r="18" spans="1:18" ht="20.25" customHeight="1">
      <c r="A18" s="41" t="s">
        <v>35</v>
      </c>
      <c r="B18" s="61">
        <v>0</v>
      </c>
      <c r="C18" s="43">
        <v>0</v>
      </c>
      <c r="D18" s="60">
        <v>0</v>
      </c>
      <c r="E18" s="45">
        <f t="shared" si="1"/>
        <v>0</v>
      </c>
      <c r="F18" s="59">
        <v>0</v>
      </c>
      <c r="G18" s="69">
        <v>0</v>
      </c>
      <c r="H18" s="43">
        <v>0</v>
      </c>
      <c r="I18" s="51">
        <v>12197</v>
      </c>
      <c r="J18" s="45">
        <f>F18+H18+I18</f>
        <v>12197</v>
      </c>
      <c r="K18" s="61">
        <v>0</v>
      </c>
      <c r="L18" s="43">
        <v>0</v>
      </c>
      <c r="M18" s="59">
        <v>0</v>
      </c>
      <c r="N18" s="51">
        <v>12196.63</v>
      </c>
      <c r="O18" s="44">
        <f>K18+M18+N18</f>
        <v>12196.63</v>
      </c>
      <c r="P18" s="2"/>
      <c r="Q18" s="64" t="s">
        <v>29</v>
      </c>
      <c r="R18" s="65">
        <f>N28</f>
        <v>30222480.11</v>
      </c>
    </row>
    <row r="19" spans="1:18" ht="20.25" customHeight="1">
      <c r="A19" s="41" t="s">
        <v>36</v>
      </c>
      <c r="B19" s="42">
        <v>797474</v>
      </c>
      <c r="C19" s="43">
        <v>0</v>
      </c>
      <c r="D19" s="44">
        <v>0</v>
      </c>
      <c r="E19" s="45">
        <f t="shared" si="1"/>
        <v>797474</v>
      </c>
      <c r="F19" s="46">
        <v>788659</v>
      </c>
      <c r="G19" s="47">
        <v>0</v>
      </c>
      <c r="H19" s="43">
        <v>0</v>
      </c>
      <c r="I19" s="51">
        <v>0</v>
      </c>
      <c r="J19" s="45">
        <f>F19+H19+I19</f>
        <v>788659</v>
      </c>
      <c r="K19" s="49">
        <v>555013.3</v>
      </c>
      <c r="L19" s="50">
        <v>0</v>
      </c>
      <c r="M19" s="59">
        <v>0</v>
      </c>
      <c r="N19" s="51">
        <v>2881.04</v>
      </c>
      <c r="O19" s="44">
        <f>K19+L19+M19+N19</f>
        <v>557894.3400000001</v>
      </c>
      <c r="P19" s="2"/>
      <c r="Q19" s="52"/>
      <c r="R19" s="2"/>
    </row>
    <row r="20" spans="1:18" ht="20.25" customHeight="1">
      <c r="A20" s="32" t="s">
        <v>37</v>
      </c>
      <c r="B20" s="58">
        <f aca="true" t="shared" si="2" ref="B20:O20">B21+B22+B23</f>
        <v>76381</v>
      </c>
      <c r="C20" s="55">
        <f t="shared" si="2"/>
        <v>0</v>
      </c>
      <c r="D20" s="56">
        <f t="shared" si="2"/>
        <v>0</v>
      </c>
      <c r="E20" s="38">
        <f t="shared" si="2"/>
        <v>76381</v>
      </c>
      <c r="F20" s="57">
        <f t="shared" si="2"/>
        <v>73061</v>
      </c>
      <c r="G20" s="57">
        <f t="shared" si="2"/>
        <v>0</v>
      </c>
      <c r="H20" s="55">
        <f t="shared" si="2"/>
        <v>0</v>
      </c>
      <c r="I20" s="56">
        <f t="shared" si="2"/>
        <v>0</v>
      </c>
      <c r="J20" s="38">
        <f t="shared" si="2"/>
        <v>73061</v>
      </c>
      <c r="K20" s="58">
        <f>SUM(K21:K23)</f>
        <v>26703.8</v>
      </c>
      <c r="L20" s="55">
        <f>SUM(L21:L23)</f>
        <v>0</v>
      </c>
      <c r="M20" s="57">
        <f t="shared" si="2"/>
        <v>0</v>
      </c>
      <c r="N20" s="56">
        <f>N21+N22+N23</f>
        <v>0</v>
      </c>
      <c r="O20" s="40">
        <f t="shared" si="2"/>
        <v>26703.8</v>
      </c>
      <c r="P20" s="2"/>
      <c r="Q20" s="24" t="s">
        <v>13</v>
      </c>
      <c r="R20" s="65">
        <f>E28</f>
        <v>20712424</v>
      </c>
    </row>
    <row r="21" spans="1:18" ht="20.25" customHeight="1">
      <c r="A21" s="41" t="s">
        <v>38</v>
      </c>
      <c r="B21" s="61">
        <v>76381</v>
      </c>
      <c r="C21" s="43">
        <v>0</v>
      </c>
      <c r="D21" s="60">
        <v>0</v>
      </c>
      <c r="E21" s="45">
        <f>B21+C21+D21</f>
        <v>76381</v>
      </c>
      <c r="F21" s="59">
        <v>0</v>
      </c>
      <c r="G21" s="60">
        <v>0</v>
      </c>
      <c r="H21" s="43">
        <v>0</v>
      </c>
      <c r="I21" s="51">
        <v>0</v>
      </c>
      <c r="J21" s="45">
        <f>F21+H21+I21</f>
        <v>0</v>
      </c>
      <c r="K21" s="61">
        <v>0</v>
      </c>
      <c r="L21" s="43">
        <v>0</v>
      </c>
      <c r="M21" s="59">
        <v>0</v>
      </c>
      <c r="N21" s="51">
        <v>0</v>
      </c>
      <c r="O21" s="44">
        <f>K21+L21+M21+N21</f>
        <v>0</v>
      </c>
      <c r="P21" s="2"/>
      <c r="Q21" s="24" t="s">
        <v>25</v>
      </c>
      <c r="R21" s="65">
        <f>J28</f>
        <v>43158071</v>
      </c>
    </row>
    <row r="22" spans="1:18" ht="20.25" customHeight="1">
      <c r="A22" s="41" t="s">
        <v>39</v>
      </c>
      <c r="B22" s="42">
        <v>0</v>
      </c>
      <c r="C22" s="43">
        <v>0</v>
      </c>
      <c r="D22" s="60">
        <v>0</v>
      </c>
      <c r="E22" s="45">
        <f>B22+C22+D22</f>
        <v>0</v>
      </c>
      <c r="F22" s="46">
        <v>73061</v>
      </c>
      <c r="G22" s="47">
        <v>0</v>
      </c>
      <c r="H22" s="43">
        <v>0</v>
      </c>
      <c r="I22" s="51">
        <v>0</v>
      </c>
      <c r="J22" s="45">
        <f>F22+G22+H22+I22</f>
        <v>73061</v>
      </c>
      <c r="K22" s="49">
        <v>26703.8</v>
      </c>
      <c r="L22" s="50">
        <v>0</v>
      </c>
      <c r="M22" s="59">
        <v>0</v>
      </c>
      <c r="N22" s="51">
        <v>0</v>
      </c>
      <c r="O22" s="44">
        <f>K22+L22+M22+N22</f>
        <v>26703.8</v>
      </c>
      <c r="P22" s="2"/>
      <c r="Q22" s="24" t="s">
        <v>32</v>
      </c>
      <c r="R22" s="65">
        <f>O28</f>
        <v>69741403.2</v>
      </c>
    </row>
    <row r="23" spans="1:18" ht="20.25" customHeight="1">
      <c r="A23" s="41" t="s">
        <v>40</v>
      </c>
      <c r="B23" s="61">
        <v>0</v>
      </c>
      <c r="C23" s="43">
        <v>0</v>
      </c>
      <c r="D23" s="60">
        <v>0</v>
      </c>
      <c r="E23" s="45">
        <f>B23+C23+D23</f>
        <v>0</v>
      </c>
      <c r="F23" s="59">
        <v>0</v>
      </c>
      <c r="G23" s="60">
        <v>0</v>
      </c>
      <c r="H23" s="43">
        <v>0</v>
      </c>
      <c r="I23" s="51">
        <v>0</v>
      </c>
      <c r="J23" s="45">
        <f>F23+G23+H23+I23</f>
        <v>0</v>
      </c>
      <c r="K23" s="61">
        <v>0</v>
      </c>
      <c r="L23" s="43">
        <v>0</v>
      </c>
      <c r="M23" s="59">
        <v>0</v>
      </c>
      <c r="N23" s="51">
        <v>0</v>
      </c>
      <c r="O23" s="44">
        <f>K23+L23+M23+N23</f>
        <v>0</v>
      </c>
      <c r="P23" s="2"/>
      <c r="Q23" s="9"/>
      <c r="R23" s="2"/>
    </row>
    <row r="24" spans="1:18" ht="20.25" customHeight="1">
      <c r="A24" s="32" t="s">
        <v>41</v>
      </c>
      <c r="B24" s="58">
        <f aca="true" t="shared" si="3" ref="B24:H24">B25</f>
        <v>0</v>
      </c>
      <c r="C24" s="55">
        <f t="shared" si="3"/>
        <v>0</v>
      </c>
      <c r="D24" s="70">
        <f t="shared" si="3"/>
        <v>0</v>
      </c>
      <c r="E24" s="38">
        <f t="shared" si="3"/>
        <v>0</v>
      </c>
      <c r="F24" s="57">
        <f t="shared" si="3"/>
        <v>0</v>
      </c>
      <c r="G24" s="70">
        <f t="shared" si="3"/>
        <v>3781958</v>
      </c>
      <c r="H24" s="55">
        <f t="shared" si="3"/>
        <v>0</v>
      </c>
      <c r="I24" s="56">
        <v>0</v>
      </c>
      <c r="J24" s="38">
        <f aca="true" t="shared" si="4" ref="J24:O24">J25</f>
        <v>3781958</v>
      </c>
      <c r="K24" s="70">
        <f t="shared" si="4"/>
        <v>0</v>
      </c>
      <c r="L24" s="55">
        <f t="shared" si="4"/>
        <v>3781958</v>
      </c>
      <c r="M24" s="70">
        <f t="shared" si="4"/>
        <v>0</v>
      </c>
      <c r="N24" s="56">
        <f t="shared" si="4"/>
        <v>0</v>
      </c>
      <c r="O24" s="40">
        <f t="shared" si="4"/>
        <v>3781958</v>
      </c>
      <c r="P24" s="2"/>
      <c r="Q24" s="9"/>
      <c r="R24" s="2"/>
    </row>
    <row r="25" spans="1:18" ht="20.25" customHeight="1">
      <c r="A25" s="41" t="s">
        <v>42</v>
      </c>
      <c r="B25" s="61">
        <v>0</v>
      </c>
      <c r="C25" s="43">
        <v>0</v>
      </c>
      <c r="D25" s="60">
        <v>0</v>
      </c>
      <c r="E25" s="45">
        <f>B25+C25+D25</f>
        <v>0</v>
      </c>
      <c r="F25" s="59">
        <v>0</v>
      </c>
      <c r="G25" s="60">
        <v>3781958</v>
      </c>
      <c r="H25" s="43">
        <v>0</v>
      </c>
      <c r="I25" s="51">
        <v>0</v>
      </c>
      <c r="J25" s="45">
        <v>3781958</v>
      </c>
      <c r="K25" s="60">
        <v>0</v>
      </c>
      <c r="L25" s="43">
        <v>3781958</v>
      </c>
      <c r="M25" s="60">
        <v>0</v>
      </c>
      <c r="N25" s="51">
        <v>0</v>
      </c>
      <c r="O25" s="44">
        <f>K25+L25+M25+N25</f>
        <v>3781958</v>
      </c>
      <c r="P25" s="2"/>
      <c r="Q25" s="9"/>
      <c r="R25" s="2"/>
    </row>
    <row r="26" spans="1:18" ht="20.25" customHeight="1">
      <c r="A26" s="71" t="s">
        <v>43</v>
      </c>
      <c r="B26" s="58">
        <f>B27</f>
        <v>3504775</v>
      </c>
      <c r="C26" s="55">
        <f>C27</f>
        <v>0</v>
      </c>
      <c r="D26" s="70">
        <f>D27</f>
        <v>211999</v>
      </c>
      <c r="E26" s="38">
        <f>B26+C26+D26</f>
        <v>3716774</v>
      </c>
      <c r="F26" s="46">
        <v>5175625</v>
      </c>
      <c r="G26" s="47">
        <v>0</v>
      </c>
      <c r="H26" s="72">
        <v>211999</v>
      </c>
      <c r="I26" s="73">
        <v>11029070</v>
      </c>
      <c r="J26" s="38">
        <f>F26+G26+H26+I26</f>
        <v>16416694</v>
      </c>
      <c r="K26" s="74">
        <v>19901357.18</v>
      </c>
      <c r="L26" s="75">
        <v>0</v>
      </c>
      <c r="M26" s="70">
        <v>255335.4</v>
      </c>
      <c r="N26" s="76">
        <v>11156541.03</v>
      </c>
      <c r="O26" s="40">
        <f>N26+L26+M26+K26</f>
        <v>31313233.61</v>
      </c>
      <c r="P26" s="2"/>
      <c r="Q26" s="9"/>
      <c r="R26" s="2"/>
    </row>
    <row r="27" spans="1:18" ht="20.25" customHeight="1" thickBot="1">
      <c r="A27" s="41"/>
      <c r="B27" s="61">
        <v>3504775</v>
      </c>
      <c r="C27" s="43">
        <v>0</v>
      </c>
      <c r="D27" s="44">
        <v>211999</v>
      </c>
      <c r="E27" s="77">
        <f>B27+C27+D27</f>
        <v>3716774</v>
      </c>
      <c r="F27" s="59"/>
      <c r="G27" s="60"/>
      <c r="H27" s="43"/>
      <c r="I27" s="51"/>
      <c r="J27" s="45"/>
      <c r="K27" s="61"/>
      <c r="L27" s="78"/>
      <c r="M27" s="59"/>
      <c r="N27" s="51"/>
      <c r="O27" s="40"/>
      <c r="P27" s="2"/>
      <c r="Q27" s="9"/>
      <c r="R27" s="2"/>
    </row>
    <row r="28" spans="1:17" ht="20.25" customHeight="1" thickBot="1">
      <c r="A28" s="79" t="s">
        <v>44</v>
      </c>
      <c r="B28" s="80">
        <f>B26+B20+B15+B12+B8</f>
        <v>20403038</v>
      </c>
      <c r="C28" s="81">
        <f>C26+C20+C15+C12+C8</f>
        <v>0</v>
      </c>
      <c r="D28" s="82">
        <f>D26+D20+D15+D12+D8</f>
        <v>309386</v>
      </c>
      <c r="E28" s="83">
        <f>E26+E20+E15+E12+E8</f>
        <v>20712424</v>
      </c>
      <c r="F28" s="83">
        <f>F26+F24+F20+F15+F12+F8</f>
        <v>21836723</v>
      </c>
      <c r="G28" s="83">
        <f>G26+G24+G20+G15+G12+G8</f>
        <v>3781958</v>
      </c>
      <c r="H28" s="84">
        <f>H8+H12+H15+H20+H24+H26</f>
        <v>309386</v>
      </c>
      <c r="I28" s="82">
        <f>I8+I12+I15+I20+I24+I26</f>
        <v>17230004</v>
      </c>
      <c r="J28" s="82">
        <f>J26+J24+J20+J15+J12+J8</f>
        <v>43158071</v>
      </c>
      <c r="K28" s="80">
        <f>K20+K24+K26+K15+K12+K8</f>
        <v>35368251.84</v>
      </c>
      <c r="L28" s="80">
        <f>L20+L26+L24+L15+L12+L8</f>
        <v>3781958</v>
      </c>
      <c r="M28" s="81">
        <f>M26+M20+M15+M12+M8</f>
        <v>368713.25</v>
      </c>
      <c r="N28" s="82">
        <f>N26+N20+N15+N12+N8</f>
        <v>30222480.11</v>
      </c>
      <c r="O28" s="85">
        <f>O26+O24+O20+O15+O12+O8</f>
        <v>69741403.2</v>
      </c>
      <c r="P28" s="2"/>
      <c r="Q28" s="9"/>
    </row>
    <row r="29" spans="1:18" ht="18" customHeight="1">
      <c r="A29" s="86" t="s">
        <v>45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8"/>
      <c r="R29" s="8"/>
    </row>
    <row r="30" spans="1:18" ht="13.5" customHeight="1">
      <c r="A30" s="8"/>
      <c r="B30" s="8"/>
      <c r="C30" s="8"/>
      <c r="D30" s="8"/>
      <c r="E30" s="8"/>
      <c r="F30" s="87"/>
      <c r="G30" s="87"/>
      <c r="H30" s="8"/>
      <c r="I30" s="8"/>
      <c r="J30" s="8"/>
      <c r="K30" s="8"/>
      <c r="L30" s="8"/>
      <c r="M30" s="8"/>
      <c r="N30" s="8"/>
      <c r="O30" s="8"/>
      <c r="P30" s="9"/>
      <c r="Q30" s="8"/>
      <c r="R30" s="8"/>
    </row>
    <row r="31" spans="1:18" s="2" customFormat="1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s="2" customFormat="1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"/>
      <c r="Q32" s="9"/>
      <c r="R32" s="9"/>
    </row>
    <row r="33" spans="1:18" s="2" customFormat="1" ht="13.5" customHeight="1">
      <c r="A33" s="8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6"/>
      <c r="Q33" s="16"/>
      <c r="R33" s="16"/>
    </row>
    <row r="34" spans="1:18" s="2" customFormat="1" ht="13.5" customHeight="1">
      <c r="A34" s="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22"/>
      <c r="Q34" s="22"/>
      <c r="R34" s="22"/>
    </row>
    <row r="35" spans="1:18" s="2" customFormat="1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20" s="2" customFormat="1" ht="13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89"/>
      <c r="Q36" s="89"/>
      <c r="R36" s="89"/>
      <c r="T36" s="90"/>
    </row>
    <row r="37" spans="1:20" s="2" customFormat="1" ht="13.5" customHeight="1">
      <c r="A37" s="90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1"/>
      <c r="Q37" s="91"/>
      <c r="R37" s="91"/>
      <c r="T37" s="9"/>
    </row>
    <row r="38" spans="1:20" s="2" customFormat="1" ht="13.5" customHeight="1">
      <c r="A38" s="9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T38" s="9"/>
    </row>
    <row r="39" spans="1:20" s="2" customFormat="1" ht="13.5" customHeight="1">
      <c r="A39" s="9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T39" s="9"/>
    </row>
    <row r="40" spans="1:20" s="2" customFormat="1" ht="13.5" customHeight="1">
      <c r="A40" s="9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T40" s="9"/>
    </row>
    <row r="41" spans="1:20" s="2" customFormat="1" ht="13.5" customHeight="1">
      <c r="A41" s="90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91"/>
      <c r="Q41" s="91"/>
      <c r="R41" s="91"/>
      <c r="T41" s="9"/>
    </row>
    <row r="42" spans="1:20" s="2" customFormat="1" ht="13.5" customHeight="1">
      <c r="A42" s="9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89"/>
      <c r="Q42" s="91"/>
      <c r="R42" s="89"/>
      <c r="T42" s="90"/>
    </row>
    <row r="43" spans="1:20" s="2" customFormat="1" ht="13.5" customHeight="1">
      <c r="A43" s="9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89"/>
      <c r="T43" s="9"/>
    </row>
    <row r="44" spans="1:20" s="2" customFormat="1" ht="13.5" customHeight="1">
      <c r="A44" s="90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T44" s="90"/>
    </row>
    <row r="45" spans="1:20" s="2" customFormat="1" ht="13.5" customHeight="1">
      <c r="A45" s="9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T45" s="9"/>
    </row>
    <row r="46" spans="1:20" s="2" customFormat="1" ht="13.5" customHeight="1">
      <c r="A46" s="9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T46" s="9"/>
    </row>
    <row r="47" spans="1:20" s="2" customFormat="1" ht="13.5" customHeight="1">
      <c r="A47" s="9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89"/>
      <c r="R47" s="91"/>
      <c r="T47" s="90"/>
    </row>
    <row r="48" spans="1:20" s="2" customFormat="1" ht="13.5" customHeight="1">
      <c r="A48" s="90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91"/>
      <c r="Q48" s="91"/>
      <c r="R48" s="91"/>
      <c r="T48" s="9"/>
    </row>
    <row r="49" spans="1:20" s="2" customFormat="1" ht="13.5" customHeight="1">
      <c r="A49" s="9"/>
      <c r="B49" s="91"/>
      <c r="C49" s="91"/>
      <c r="D49" s="91"/>
      <c r="E49" s="89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T49" s="9"/>
    </row>
    <row r="50" spans="1:18" s="2" customFormat="1" ht="13.5" customHeight="1">
      <c r="A50" s="9"/>
      <c r="B50" s="91"/>
      <c r="C50" s="91"/>
      <c r="D50" s="91"/>
      <c r="E50" s="89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89"/>
      <c r="R50" s="89"/>
    </row>
    <row r="51" spans="1:18" s="2" customFormat="1" ht="13.5" customHeight="1">
      <c r="A51" s="9"/>
      <c r="B51" s="91"/>
      <c r="C51" s="91"/>
      <c r="D51" s="91"/>
      <c r="E51" s="89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92"/>
      <c r="R51" s="92"/>
    </row>
    <row r="52" spans="1:18" s="2" customFormat="1" ht="13.5" customHeight="1">
      <c r="A52" s="9"/>
      <c r="B52" s="91"/>
      <c r="C52" s="91"/>
      <c r="D52" s="91"/>
      <c r="E52" s="89"/>
      <c r="F52" s="91"/>
      <c r="G52" s="91"/>
      <c r="H52" s="91"/>
      <c r="I52" s="91"/>
      <c r="J52" s="89"/>
      <c r="K52" s="91"/>
      <c r="L52" s="91"/>
      <c r="M52" s="91"/>
      <c r="N52" s="91"/>
      <c r="O52" s="89"/>
      <c r="P52" s="9"/>
      <c r="Q52" s="9"/>
      <c r="R52" s="9"/>
    </row>
    <row r="53" spans="1:18" s="2" customFormat="1" ht="13.5" customHeight="1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9"/>
      <c r="Q53" s="9"/>
      <c r="R53" s="9"/>
    </row>
    <row r="54" spans="1:18" s="2" customFormat="1" ht="13.5" customHeight="1">
      <c r="A54" s="9"/>
      <c r="B54" s="91"/>
      <c r="C54" s="91"/>
      <c r="D54" s="91"/>
      <c r="E54" s="89"/>
      <c r="F54" s="91"/>
      <c r="G54" s="91"/>
      <c r="H54" s="91"/>
      <c r="I54" s="91"/>
      <c r="J54" s="91"/>
      <c r="K54" s="91"/>
      <c r="L54" s="91"/>
      <c r="M54" s="91"/>
      <c r="N54" s="91"/>
      <c r="O54" s="89"/>
      <c r="P54" s="93"/>
      <c r="Q54" s="93"/>
      <c r="R54" s="93"/>
    </row>
    <row r="55" spans="1:18" s="2" customFormat="1" ht="15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1:18" ht="1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</row>
    <row r="57" spans="1:18" ht="1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1:18" ht="1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1:18" ht="1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1:18" ht="1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1:18" ht="1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1:18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 thickBo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2"/>
      <c r="Q66" s="2"/>
      <c r="R66" s="2"/>
    </row>
    <row r="67" spans="1:18" ht="15.75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</sheetData>
  <sheetProtection/>
  <mergeCells count="5">
    <mergeCell ref="A2:O2"/>
    <mergeCell ref="A3:O3"/>
    <mergeCell ref="B5:E5"/>
    <mergeCell ref="F5:J5"/>
    <mergeCell ref="K5:O5"/>
  </mergeCells>
  <printOptions horizontalCentered="1"/>
  <pageMargins left="0.7086614173228347" right="0.7086614173228347" top="0.7480314960629921" bottom="0.7480314960629921" header="0.6692913385826772" footer="0.58"/>
  <pageSetup fitToHeight="0" horizontalDpi="600" verticalDpi="600" orientation="landscape" paperSize="9" scale="46" r:id="rId2"/>
  <headerFooter>
    <oddHeader xml:space="preserve">&amp;LCapítulo &amp;CESTADÍSTICAS UNALM 2018&amp;RPágina 105 </oddHeader>
    <oddFooter>&amp;COFICINA DE PLANEAMIENTO - Unidad de Racionalización y Estadística</oddFoot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2019-12-04T20:16:49Z</dcterms:created>
  <dcterms:modified xsi:type="dcterms:W3CDTF">2019-12-04T20:18:05Z</dcterms:modified>
  <cp:category/>
  <cp:version/>
  <cp:contentType/>
  <cp:contentStatus/>
</cp:coreProperties>
</file>